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<sst xmlns="http://schemas.openxmlformats.org/spreadsheetml/2006/main" count="27188" uniqueCount="795">
  <si>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</si>
  <si>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</si>
  <si>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</si>
  <si>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</si>
  <si>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</si>
  <si>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</si>
  <si>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</si>
  <si>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</si>
  <si>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</si>
  <si>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</si>
  <si>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</si>
  <si>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</si>
  <si>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</si>
  <si>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</si>
  <si>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</si>
  <si>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</si>
  <si>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</si>
  <si>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</si>
  <si>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</si>
  <si>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</si>
  <si>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</si>
  <si>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</si>
  <si>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</si>
  <si>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</si>
  <si>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</si>
  <si>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</si>
  <si>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</si>
  <si>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</si>
  <si>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</si>
  <si>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</si>
  <si>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</si>
  <si>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</si>
  <si>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</si>
  <si>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</si>
  <si>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</si>
  <si>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</si>
  <si>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</si>
  <si>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</si>
  <si>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</si>
  <si>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</si>
  <si>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</si>
  <si>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</si>
  <si>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</si>
  <si>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</si>
  <si>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</si>
  <si>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</si>
  <si>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</si>
  <si>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</si>
  <si>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</si>
  <si>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</si>
  <si>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</si>
  <si>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</si>
  <si>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</si>
  <si>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</si>
  <si>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</si>
  <si>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</si>
  <si>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</si>
  <si>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</si>
  <si>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</si>
  <si>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</si>
  <si>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</si>
  <si>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</si>
  <si>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</si>
  <si>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</si>
  <si>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</si>
  <si>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</si>
  <si>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</si>
  <si>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</si>
  <si>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</si>
  <si>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</si>
  <si>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</si>
  <si>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</si>
  <si>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</si>
  <si>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</si>
  <si>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</si>
  <si>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</si>
  <si>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</si>
  <si>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</si>
  <si>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</si>
  <si>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</si>
  <si>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</si>
  <si>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</si>
  <si>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</si>
  <si>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</si>
  <si>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</si>
  <si>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</si>
  <si>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</si>
  <si>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</si>
  <si>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</si>
  <si>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</si>
  <si>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</si>
  <si>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</si>
  <si>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</si>
  <si>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</si>
  <si>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</si>
  <si>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</si>
  <si>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</si>
  <si>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</si>
  <si>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</si>
  <si>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</si>
  <si>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</si>
  <si>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</si>
  <si>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</si>
  <si>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</si>
  <si>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</si>
  <si>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</si>
  <si>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</si>
  <si>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</si>
  <si>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</si>
  <si>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</si>
  <si>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</si>
  <si>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</si>
  <si>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</si>
  <si>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</si>
  <si>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</si>
  <si>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</si>
  <si>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</si>
  <si>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</si>
  <si>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</si>
  <si>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</si>
  <si>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</si>
  <si>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</si>
  <si>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</si>
  <si>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</si>
  <si>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</si>
  <si>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</si>
  <si>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</si>
  <si>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</si>
  <si>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</si>
  <si>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</si>
  <si>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</si>
  <si>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</si>
  <si>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</si>
  <si>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</si>
  <si>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</si>
  <si>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</si>
  <si>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</si>
  <si>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</si>
  <si>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</si>
  <si>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</si>
  <si>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</si>
  <si>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</si>
  <si>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</si>
  <si>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</si>
  <si>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</si>
  <si>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</si>
  <si>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</si>
  <si>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</si>
  <si>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</si>
  <si>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</si>
  <si>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</si>
  <si>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</si>
  <si>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</si>
  <si>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</si>
  <si>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</si>
  <si>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</si>
  <si>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</si>
  <si>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</si>
  <si>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</si>
  <si>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</si>
  <si>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</si>
  <si>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</si>
  <si>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</si>
  <si>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</si>
  <si>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</si>
  <si>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</si>
  <si>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</si>
  <si>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</si>
  <si>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</si>
  <si>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</si>
  <si>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</si>
  <si>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</si>
  <si>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</si>
  <si>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</si>
  <si>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</si>
  <si>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</si>
  <si>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</si>
  <si>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</si>
  <si>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</si>
  <si>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</si>
  <si>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</si>
  <si>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</si>
  <si>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</si>
  <si>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</si>
  <si>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</si>
  <si>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</si>
  <si>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</si>
  <si>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</si>
  <si>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</si>
  <si>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</si>
  <si>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</si>
  <si>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</si>
  <si>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</si>
  <si>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</si>
  <si>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</si>
  <si>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</si>
  <si>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</si>
  <si>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</si>
  <si>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</si>
  <si>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</si>
  <si>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</si>
  <si>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</si>
  <si>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</si>
  <si>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</si>
  <si>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</si>
  <si>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</si>
  <si>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</si>
  <si>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</si>
  <si>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</si>
  <si>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</si>
  <si>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</si>
  <si>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</si>
  <si>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</si>
  <si>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</si>
  <si>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</si>
  <si>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</si>
  <si>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</si>
  <si>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</si>
  <si>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</si>
  <si>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</si>
  <si>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</si>
  <si>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</si>
  <si>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</si>
  <si>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</si>
  <si>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</si>
  <si>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</si>
  <si>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</si>
  <si>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</si>
  <si>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</si>
  <si>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</si>
  <si>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</si>
  <si>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</si>
  <si>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</si>
  <si>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</si>
  <si>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</si>
  <si>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</si>
  <si>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</si>
  <si>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</si>
  <si>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</si>
  <si>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</si>
  <si>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</si>
  <si>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</si>
  <si>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</si>
  <si>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</si>
  <si>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</si>
  <si>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</si>
  <si>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</si>
  <si>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</si>
  <si>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</si>
  <si>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</si>
  <si>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</si>
  <si>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</si>
  <si>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</si>
  <si>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</si>
  <si>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</si>
  <si>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</si>
  <si>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</si>
  <si>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</si>
  <si>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</si>
  <si>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</si>
  <si>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</si>
  <si>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</si>
  <si>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</si>
  <si>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</si>
  <si>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</si>
  <si>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</si>
  <si>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</si>
  <si>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</si>
  <si>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</si>
  <si>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</si>
  <si>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</si>
  <si>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</si>
  <si>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</si>
  <si>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</si>
  <si>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</si>
  <si>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</si>
  <si>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</si>
  <si>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</si>
  <si>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</si>
  <si>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</si>
  <si>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</si>
  <si>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</si>
  <si>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</si>
  <si>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</si>
  <si>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</si>
  <si>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</si>
  <si>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</si>
  <si>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</si>
  <si>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</si>
  <si>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</si>
  <si>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</si>
  <si>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</si>
  <si>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</si>
  <si>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</si>
  <si>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</si>
  <si>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</si>
  <si>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</si>
  <si>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</si>
  <si>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</si>
  <si>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</si>
  <si>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</si>
  <si>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</si>
  <si>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</si>
  <si>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</si>
  <si>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</si>
  <si>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</si>
  <si>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</si>
  <si>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</si>
  <si>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</si>
  <si>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</si>
  <si>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</si>
  <si>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</si>
  <si>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</si>
  <si>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</si>
  <si>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</si>
  <si>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</si>
  <si>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</si>
  <si>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</si>
  <si>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</si>
  <si>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</si>
  <si>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</si>
  <si>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</si>
  <si>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</si>
  <si>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</si>
  <si>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</si>
  <si>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</si>
  <si>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</si>
  <si>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</si>
  <si>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</si>
  <si>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</si>
  <si>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</si>
  <si>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</si>
  <si>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</si>
  <si>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</si>
  <si>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</si>
  <si>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</si>
  <si>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</si>
  <si>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</si>
  <si>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</si>
  <si>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</si>
  <si>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</si>
  <si>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</si>
  <si>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</si>
  <si>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</si>
  <si>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</si>
  <si>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</si>
  <si>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</si>
  <si>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</si>
  <si>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</si>
  <si>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</si>
  <si>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</si>
  <si>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</si>
  <si>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</si>
  <si>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</si>
  <si>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</si>
  <si>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</si>
  <si>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</si>
  <si>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</si>
  <si>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</si>
  <si>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</si>
  <si>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</si>
  <si>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</si>
  <si>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</si>
  <si>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</si>
  <si>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</si>
  <si>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</si>
  <si>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</si>
  <si>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</si>
  <si>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</si>
  <si>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</si>
  <si>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</si>
  <si>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</si>
  <si>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</si>
  <si>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</si>
  <si>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</si>
  <si>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</si>
  <si>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</si>
  <si>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</si>
  <si>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</si>
  <si>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</si>
  <si>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</si>
  <si>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</si>
  <si>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</si>
  <si>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</si>
  <si>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</si>
  <si>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</si>
  <si>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</si>
  <si>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</si>
  <si>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</si>
  <si>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</si>
  <si>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</si>
  <si>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</si>
  <si>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</si>
  <si>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</si>
  <si>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</si>
  <si>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</si>
  <si>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</si>
  <si>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</si>
  <si>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</si>
  <si>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</si>
  <si>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</si>
  <si>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</si>
  <si>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</si>
  <si>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</si>
  <si>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</si>
  <si>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</si>
  <si>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</si>
  <si>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</si>
  <si>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</si>
  <si>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</si>
  <si>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</si>
  <si>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</si>
  <si>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</si>
  <si>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</si>
  <si>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</si>
  <si>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</si>
  <si>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</si>
  <si>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</si>
  <si>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</si>
  <si>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</si>
  <si>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</si>
  <si>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</si>
  <si>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</si>
  <si>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</si>
  <si>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</si>
  <si>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</si>
  <si>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</si>
  <si>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</si>
  <si>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</si>
  <si>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</si>
  <si>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</si>
  <si>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</si>
  <si>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</si>
  <si>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</si>
  <si>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</si>
  <si>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</si>
  <si>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</si>
  <si>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</si>
  <si>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</si>
  <si>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</si>
  <si>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</si>
  <si>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</si>
  <si>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</si>
  <si>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</si>
  <si>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</si>
  <si>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</si>
  <si>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</si>
  <si>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</si>
  <si>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</si>
  <si>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</si>
  <si>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</si>
  <si>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</si>
  <si>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</si>
  <si>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</si>
  <si>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</si>
  <si>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</si>
  <si>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</si>
  <si>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</si>
  <si>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</si>
  <si>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</si>
  <si>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</si>
  <si>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</si>
  <si>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</si>
  <si>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</si>
  <si>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</si>
  <si>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</si>
  <si>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</si>
  <si>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</si>
  <si>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</si>
  <si>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</si>
  <si>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</si>
  <si>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</si>
  <si>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</si>
  <si>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</si>
  <si>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</si>
  <si>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</si>
  <si>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</si>
  <si>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</si>
  <si>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</si>
  <si>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</si>
  <si>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</si>
  <si>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</si>
  <si>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</si>
  <si>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</si>
  <si>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</si>
  <si>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</si>
  <si>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</si>
  <si>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</si>
  <si>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</si>
  <si>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</si>
  <si>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</si>
  <si>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</si>
  <si>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</si>
  <si>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</si>
  <si>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</si>
  <si>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</si>
  <si>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</si>
  <si>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</si>
  <si>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</si>
  <si>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</si>
  <si>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</si>
  <si>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</si>
  <si>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</si>
  <si>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</si>
  <si>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</si>
  <si>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</si>
  <si>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</si>
  <si>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</si>
  <si>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</si>
  <si>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</si>
  <si>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</si>
  <si>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</si>
  <si>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</si>
  <si>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</si>
  <si>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</si>
  <si>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</si>
  <si>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</si>
  <si>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</si>
  <si>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</si>
  <si>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</si>
  <si>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</si>
  <si>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</si>
  <si>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</si>
  <si>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</si>
  <si>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</si>
  <si>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</si>
  <si>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</si>
  <si>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</si>
  <si>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</si>
  <si>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</si>
  <si>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</si>
  <si>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</si>
  <si>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</si>
  <si>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</si>
  <si>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</si>
  <si>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</si>
  <si>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</si>
  <si>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</si>
  <si>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</si>
  <si>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</si>
  <si>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</si>
  <si>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</si>
  <si>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</si>
  <si>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</si>
  <si>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</si>
  <si>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</si>
  <si>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</si>
  <si>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</si>
  <si>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</si>
  <si>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</si>
  <si>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</si>
  <si>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</si>
  <si>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</si>
  <si>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</si>
  <si>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</si>
  <si>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</si>
  <si>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</si>
  <si>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</si>
  <si>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</si>
  <si>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</si>
  <si>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</si>
  <si>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</si>
  <si>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</si>
  <si>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</si>
  <si>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</si>
  <si>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</si>
  <si>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</si>
  <si>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</si>
  <si>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</si>
  <si>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</si>
  <si>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</si>
  <si>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</si>
  <si>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</si>
  <si>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</si>
  <si>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</si>
  <si>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</si>
  <si>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</si>
  <si>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</si>
  <si>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</si>
  <si>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</si>
  <si>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</si>
  <si>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</si>
  <si>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</si>
  <si>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</si>
  <si>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</si>
  <si>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</si>
  <si>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</si>
  <si>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</si>
  <si>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</si>
  <si>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</si>
  <si>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</si>
  <si>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</si>
  <si>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</si>
  <si>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</si>
  <si>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</si>
  <si>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</si>
  <si>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</si>
  <si>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</si>
  <si>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</si>
  <si>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</si>
  <si>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</si>
  <si>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</si>
  <si>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</si>
  <si>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</si>
  <si>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</si>
  <si>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</si>
  <si>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</si>
  <si>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</si>
  <si>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</si>
  <si>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</si>
  <si>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</si>
  <si>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</si>
  <si>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</si>
  <si>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</si>
  <si>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</si>
  <si>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</si>
  <si>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</si>
  <si>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</si>
  <si>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</si>
  <si>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</si>
  <si>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</si>
  <si>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</si>
  <si>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</si>
  <si>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</si>
  <si>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</si>
  <si>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</si>
  <si>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</si>
  <si>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</si>
  <si>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</si>
  <si>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</si>
  <si>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</si>
  <si>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</si>
  <si>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</si>
  <si>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</si>
  <si>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</si>
  <si>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</si>
  <si>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</si>
  <si>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</si>
  <si>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</si>
  <si>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</si>
  <si>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</si>
  <si>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</si>
  <si>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</si>
  <si>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</si>
  <si>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</si>
  <si>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</si>
  <si>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</si>
  <si>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</si>
  <si>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</si>
  <si>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</si>
  <si>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</si>
  <si>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</si>
  <si>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</si>
  <si>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</si>
  <si>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</si>
  <si>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</si>
  <si>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</si>
  <si>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</si>
  <si>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</si>
  <si>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</si>
  <si>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</si>
  <si>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</si>
  <si>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</si>
  <si>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</si>
  <si>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</si>
  <si>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</si>
  <si>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</si>
  <si>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</si>
  <si>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</si>
  <si>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</si>
  <si>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</si>
  <si>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</si>
  <si>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</si>
  <si>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</si>
  <si>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</si>
  <si>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</si>
  <si>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</si>
  <si>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</si>
  <si>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</si>
  <si>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</si>
  <si>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</si>
  <si>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</si>
  <si>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</si>
  <si>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</si>
  <si>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</si>
  <si>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</si>
  <si>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</si>
  <si>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</si>
  <si>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</si>
  <si>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</si>
  <si>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</si>
  <si>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</si>
  <si>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</si>
  <si>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</si>
  <si>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</si>
  <si>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</si>
  <si>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</si>
  <si>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</si>
  <si>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</si>
  <si>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</si>
  <si>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</si>
  <si>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</si>
  <si>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</si>
  <si>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</si>
  <si>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</si>
  <si>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</si>
  <si>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</si>
  <si>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</si>
  <si>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</si>
  <si>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</si>
  <si>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</si>
  <si>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</si>
  <si>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</si>
  <si>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</si>
  <si>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</si>
  <si>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</si>
  <si>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</si>
  <si>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</si>
  <si>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</si>
  <si>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</si>
  <si>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</si>
  <si>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</si>
  <si>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</si>
  <si>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</si>
  <si>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</si>
  <si>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</si>
  <si>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</si>
  <si>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</si>
  <si>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</si>
  <si>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</si>
  <si>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</si>
  <si>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</si>
  <si>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</si>
  <si>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</si>
  <si>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</si>
  <si>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</si>
  <si>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</si>
  <si>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</si>
  <si>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</si>
  <si>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</si>
  <si>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</si>
  <si>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</si>
  <si>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</si>
  <si>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</si>
  <si>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</si>
  <si>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</si>
  <si>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</si>
  <si>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</si>
  <si>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</si>
  <si>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</si>
  <si>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</si>
  <si>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</si>
  <si>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</si>
  <si>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</si>
  <si>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</si>
  <si>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</si>
  <si>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</si>
  <si>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</si>
  <si>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</si>
  <si>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17А по ул. Боровая за 2016 год</t>
  </si>
  <si>
    <t xml:space="preserve"> январь</t>
  </si>
  <si>
    <t>апрель, январь</t>
  </si>
  <si>
    <t xml:space="preserve"> октябрь октябрь</t>
  </si>
  <si>
    <t xml:space="preserve"> январь январь</t>
  </si>
  <si>
    <t>март, июль</t>
  </si>
  <si>
    <t>январь, март</t>
  </si>
  <si>
    <t>24 | 1</t>
  </si>
  <si>
    <t>6 | 1</t>
  </si>
  <si>
    <t>6,4 | 24</t>
  </si>
  <si>
    <t>2 | 18</t>
  </si>
  <si>
    <t>2,2 | 3</t>
  </si>
  <si>
    <t>129 | 1</t>
  </si>
  <si>
    <t>2,5 | 1</t>
  </si>
  <si>
    <t>97,65 | 249</t>
  </si>
  <si>
    <t>97,65 | 33</t>
  </si>
  <si>
    <t>19,5 | 1</t>
  </si>
  <si>
    <t>97,65 | 2</t>
  </si>
  <si>
    <t>303 | 28</t>
  </si>
  <si>
    <t>151,5 | 22</t>
  </si>
  <si>
    <t>0,05454 | 5</t>
  </si>
  <si>
    <t>дек, мар, ноя, фев, янв</t>
  </si>
  <si>
    <t>3,03 | 40</t>
  </si>
  <si>
    <t>3,03 | 10</t>
  </si>
  <si>
    <t>3,03 | 12</t>
  </si>
  <si>
    <t>303 | 32</t>
  </si>
  <si>
    <t>151,5 | 8</t>
  </si>
  <si>
    <t>3,6 | 1</t>
  </si>
  <si>
    <t>88 | 2</t>
  </si>
  <si>
    <t>2 | 122</t>
  </si>
  <si>
    <t>14 | 24</t>
  </si>
  <si>
    <t>303 | 74</t>
  </si>
  <si>
    <t>14 | 27</t>
  </si>
  <si>
    <t>2 | 127</t>
  </si>
  <si>
    <t>1233 | 77</t>
  </si>
  <si>
    <t>1233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</si>
</sst>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99007.75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346205.33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321347.23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321347.23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321347.23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123865.85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338336.00031436095</v>
      </c>
      <c r="G28" s="18">
        <f>и_ср_начисл-и_ср_стоимость_факт</f>
        <v>7869.3296856390662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368042.07000000007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469390.03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253.27290859381276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496610.11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463429.80000000005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129404.89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599362.74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599362.74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1646.4080924383102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17420.66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14114.04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14530.87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17420.66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17420.66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1089.9575663142368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188102.29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155948.47999999998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148753.88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200366.1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200366.1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2730.4036856803837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192888.03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160180.81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176700.39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192888.03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192888.03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02" sqref="B402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15059.543315865627</v>
      </c>
      <c r="F6" s="40"/>
      <c r="I6" s="27">
        <f>E6/1.18</f>
        <v>12762.324843953922</v>
      </c>
      <c r="J6" s="29">
        <f>[1]сумма!$Q$6</f>
        <v>12959.079134999998</v>
      </c>
      <c r="K6" s="29">
        <f>J6-I6</f>
        <v>196.7542910460761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203.41280494350752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0.17960000000000001</v>
      </c>
      <c r="E8" s="48">
        <v>203.41280494350752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212.88920366005246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0.58499999999999996</v>
      </c>
      <c r="E22" s="48">
        <v>202.1829331962177</v>
      </c>
      <c r="F22" s="49" t="s">
        <v>760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>
        <v>0.06</v>
      </c>
      <c r="E23" s="48">
        <v>10.706270463834766</v>
      </c>
      <c r="F23" s="49" t="s">
        <v>733</v>
      </c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1814.3906417693402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4.9728000000000003</v>
      </c>
      <c r="E25" s="48">
        <v>615.64298735782484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0.2</v>
      </c>
      <c r="E28" s="48">
        <v>1198.7476544115152</v>
      </c>
      <c r="F28" s="49" t="s">
        <v>746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3060.3496437051763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32.4</v>
      </c>
      <c r="E37" s="35">
        <v>3060.3496437051763</v>
      </c>
      <c r="F37" s="33" t="s">
        <v>737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3215.1378550441614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1.1439999999999999</v>
      </c>
      <c r="E43" s="48">
        <v>1052.4926716166451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7.4560000000000004</v>
      </c>
      <c r="E44" s="48">
        <v>632.69369626033131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15</v>
      </c>
      <c r="E45" s="48">
        <v>808.96221322907695</v>
      </c>
      <c r="F45" s="49" t="s">
        <v>743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0.5</v>
      </c>
      <c r="E47" s="56">
        <v>456.02732414121317</v>
      </c>
      <c r="F47" s="49" t="s">
        <v>736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88.912392285440987</v>
      </c>
      <c r="F50" s="49" t="s">
        <v>736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176.04955751145371</v>
      </c>
      <c r="F54" s="49" t="s">
        <v>761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615.75060052761626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4.9728000000000003</v>
      </c>
      <c r="E101" s="35">
        <v>615.75060052761626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188.41870328590358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0.17760000000000001</v>
      </c>
      <c r="E106" s="56">
        <v>188.41870328590358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5596.5275146352897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0.17760000000000001</v>
      </c>
      <c r="E120" s="56">
        <v>191.40795800233184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402.47325501989559</v>
      </c>
      <c r="F127" s="49" t="s">
        <v>736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169.10512856306087</v>
      </c>
      <c r="F138" s="49" t="s">
        <v>760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2</v>
      </c>
      <c r="E148" s="48">
        <v>77.242341872505222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10</v>
      </c>
      <c r="E150" s="48">
        <v>513.48744810944072</v>
      </c>
      <c r="F150" s="49" t="s">
        <v>738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>
        <v>1</v>
      </c>
      <c r="E152" s="48">
        <v>2056.2518745401503</v>
      </c>
      <c r="F152" s="49" t="s">
        <v>733</v>
      </c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10</v>
      </c>
      <c r="E153" s="48">
        <v>462.73663010308849</v>
      </c>
      <c r="F153" s="49" t="s">
        <v>738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0.65</v>
      </c>
      <c r="E158" s="48">
        <v>466.420546476038</v>
      </c>
      <c r="F158" s="49" t="s">
        <v>737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>
        <v>0.6</v>
      </c>
      <c r="E160" s="48">
        <v>115.16732830132105</v>
      </c>
      <c r="F160" s="49" t="s">
        <v>733</v>
      </c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5.6</v>
      </c>
      <c r="E162" s="48">
        <v>1142.2350036474575</v>
      </c>
      <c r="F162" s="49" t="s">
        <v>738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152.66634829457831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>
        <v>0.83</v>
      </c>
      <c r="E180" s="48">
        <v>127.13311724193771</v>
      </c>
      <c r="F180" s="49" t="s">
        <v>738</v>
      </c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0.33200000000000002</v>
      </c>
      <c r="E194" s="48">
        <v>25.533231052640588</v>
      </c>
      <c r="F194" s="49" t="s">
        <v>738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39578.432325694426</v>
      </c>
      <c r="F197" s="75"/>
      <c r="I197" s="27">
        <f>E197/1.18</f>
        <v>33541.04434380884</v>
      </c>
      <c r="J197" s="29">
        <f>[1]сумма!$Q$11</f>
        <v>31082.599499999997</v>
      </c>
      <c r="K197" s="29">
        <f>J197-I197</f>
        <v>-2458.4448438088439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39578.432325694426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1.0656000000000001</v>
      </c>
      <c r="E199" s="35">
        <v>4201.8996987322244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4.4760000000000009</v>
      </c>
      <c r="E200" s="35">
        <v>7056.6259959023073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5.4</v>
      </c>
      <c r="E202" s="35">
        <v>138.593805672478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5.4</v>
      </c>
      <c r="E203" s="35">
        <v>3054.6954806802669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5.4</v>
      </c>
      <c r="E210" s="35">
        <v>6871.7465702006557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41.49</v>
      </c>
      <c r="E211" s="35">
        <v>15133.75963795548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1</v>
      </c>
      <c r="E217" s="35">
        <v>757.53962137984047</v>
      </c>
      <c r="F217" s="49" t="s">
        <v>738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3</v>
      </c>
      <c r="E225" s="35">
        <v>1986.7610118918149</v>
      </c>
      <c r="F225" s="49" t="s">
        <v>762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169.10512856306087</v>
      </c>
      <c r="F228" s="49" t="s">
        <v>760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13192.0001875502</v>
      </c>
      <c r="F232" s="33"/>
      <c r="I232" s="27">
        <f>E232/1.18</f>
        <v>11179.661175890002</v>
      </c>
      <c r="J232" s="29">
        <f>[1]сумма!$M$13</f>
        <v>4000.8600000000006</v>
      </c>
      <c r="K232" s="29">
        <f>J232-I232</f>
        <v>-7178.8011758900011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5369.6434683816906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>
        <v>1.5</v>
      </c>
      <c r="E241" s="35">
        <v>700.73570890298117</v>
      </c>
      <c r="F241" s="33" t="s">
        <v>743</v>
      </c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361.54662486151472</v>
      </c>
      <c r="F243" s="33" t="s">
        <v>730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1267.4413254604206</v>
      </c>
      <c r="F250" s="33" t="s">
        <v>763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7822.3567191685097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45</v>
      </c>
      <c r="E262" s="35">
        <v>7822.3567191685097</v>
      </c>
      <c r="F262" s="33" t="s">
        <v>760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12678.668598604141</v>
      </c>
      <c r="F266" s="75"/>
      <c r="I266" s="27">
        <f>E266/1.18</f>
        <v>10744.634405596731</v>
      </c>
      <c r="J266" s="29">
        <f>[1]сумма!$Q$15</f>
        <v>14033.079052204816</v>
      </c>
      <c r="K266" s="29">
        <f>J266-I266</f>
        <v>3288.4446466080844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12678.668598604141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0.37160000000000004</v>
      </c>
      <c r="E268" s="35">
        <v>1144.0475650714084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0.12</v>
      </c>
      <c r="E269" s="35">
        <v>415.47053452692552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326.01495195587069</v>
      </c>
      <c r="F271" s="33" t="s">
        <v>734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2</v>
      </c>
      <c r="E273" s="35">
        <v>250.01432276832597</v>
      </c>
      <c r="F273" s="33" t="s">
        <v>745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111.91018074264268</v>
      </c>
      <c r="F274" s="33" t="s">
        <v>740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14.501753821956953</v>
      </c>
      <c r="F276" s="33" t="s">
        <v>738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1136.5385572237408</v>
      </c>
      <c r="F278" s="33" t="s">
        <v>741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541.95586576139158</v>
      </c>
      <c r="F284" s="33" t="s">
        <v>741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6</v>
      </c>
      <c r="E293" s="35">
        <v>727.23072442097612</v>
      </c>
      <c r="F293" s="33" t="s">
        <v>741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22.94049524579642</v>
      </c>
      <c r="F298" s="33" t="s">
        <v>739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3</v>
      </c>
      <c r="E311" s="35">
        <v>1373.8644569251264</v>
      </c>
      <c r="F311" s="33" t="s">
        <v>760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2</v>
      </c>
      <c r="E314" s="35">
        <v>1343.9593548910352</v>
      </c>
      <c r="F314" s="33" t="s">
        <v>737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</v>
      </c>
      <c r="E319" s="35">
        <v>784.40022851854269</v>
      </c>
      <c r="F319" s="33" t="s">
        <v>764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4</v>
      </c>
      <c r="E322" s="35">
        <v>486.09825356291833</v>
      </c>
      <c r="F322" s="33" t="s">
        <v>739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54.763146404964992</v>
      </c>
      <c r="F328" s="33" t="s">
        <v>741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2</v>
      </c>
      <c r="E329" s="35">
        <v>162.13717581906667</v>
      </c>
      <c r="F329" s="33" t="s">
        <v>765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791.14012058875244</v>
      </c>
      <c r="F333" s="33" t="s">
        <v>739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78.091290211970829</v>
      </c>
      <c r="F334" s="33" t="s">
        <v>741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33</v>
      </c>
      <c r="E335" s="35">
        <v>1608.6342999320245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446.58269761551037</v>
      </c>
      <c r="F336" s="33" t="s">
        <v>737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74128.01673874163</v>
      </c>
      <c r="F338" s="75"/>
      <c r="I338" s="27">
        <f>E338/1.18</f>
        <v>62820.353168425114</v>
      </c>
      <c r="J338" s="29">
        <f>[1]сумма!$Q$17</f>
        <v>27117.06</v>
      </c>
      <c r="K338" s="29">
        <f>J338-I338</f>
        <v>-35703.293168425109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74128.01673874163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766</v>
      </c>
      <c r="E340" s="84">
        <v>122.60727144901988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767</v>
      </c>
      <c r="E342" s="48">
        <v>38.250503351415503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768</v>
      </c>
      <c r="E343" s="84">
        <v>642.95281844711292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769</v>
      </c>
      <c r="E344" s="84">
        <v>187.55779792757221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770</v>
      </c>
      <c r="E345" s="84">
        <v>15.771307883875291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771</v>
      </c>
      <c r="E346" s="48">
        <v>437.59101942849429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772</v>
      </c>
      <c r="E347" s="48">
        <v>7.9275035079676393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773</v>
      </c>
      <c r="E349" s="48">
        <v>55156.257314213035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774</v>
      </c>
      <c r="E351" s="48">
        <v>16837.060889414013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775</v>
      </c>
      <c r="E353" s="84">
        <v>223.44081154357661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776</v>
      </c>
      <c r="E354" s="48">
        <v>458.59950157555181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73403.23588303836</v>
      </c>
      <c r="F355" s="75"/>
      <c r="I355" s="27">
        <f>E355/1.18</f>
        <v>62206.132104269796</v>
      </c>
      <c r="J355" s="29">
        <f>[1]сумма!$Q$19</f>
        <v>27334.060541112922</v>
      </c>
      <c r="K355" s="29">
        <f>J355-I355</f>
        <v>-34872.071563156875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24872.64511086548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749</v>
      </c>
      <c r="E357" s="89">
        <v>80.004413230484886</v>
      </c>
      <c r="F357" s="49" t="s">
        <v>750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777</v>
      </c>
      <c r="E358" s="89">
        <v>4477.9633503038021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778</v>
      </c>
      <c r="E359" s="89">
        <v>7697.7015623875041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779</v>
      </c>
      <c r="E360" s="89">
        <v>53.32830414107945</v>
      </c>
      <c r="F360" s="49" t="s">
        <v>780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781</v>
      </c>
      <c r="E361" s="89">
        <v>115.11144057687393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782</v>
      </c>
      <c r="E362" s="89">
        <v>200.602905510065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783</v>
      </c>
      <c r="E364" s="89">
        <v>579.31756404378905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784</v>
      </c>
      <c r="E365" s="89">
        <v>2920.7649123654169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785</v>
      </c>
      <c r="E366" s="89">
        <v>2819.4889625728283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786</v>
      </c>
      <c r="E367" s="89">
        <v>316.22727794150853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786</v>
      </c>
      <c r="E368" s="89">
        <v>461.83985368816002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787</v>
      </c>
      <c r="E369" s="89">
        <v>1429.7724878864835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788</v>
      </c>
      <c r="E370" s="89">
        <v>2143.2597606224367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1049.4316747870225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3</v>
      </c>
      <c r="E373" s="89">
        <v>527.83064080802944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48530.590772172895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6619.9915379830709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213.58822799822917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2207.3493817426579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26955.712018561269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9437.6989047449078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1711.7953147573267</v>
      </c>
      <c r="F382" s="49" t="s">
        <v>757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864.50442100990711</v>
      </c>
      <c r="F383" s="49" t="s">
        <v>758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3</v>
      </c>
      <c r="E385" s="95">
        <v>519.95096537552456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23222.259960813786</v>
      </c>
      <c r="F386" s="75"/>
      <c r="I386" s="27">
        <f>E386/1.18</f>
        <v>19679.881322723548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23222.259960813786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13249.369335775726</v>
      </c>
      <c r="F388" s="75"/>
      <c r="I388" s="27">
        <f>E388/1.18</f>
        <v>11228.279098115023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13249.369335775726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73824.410314360895</v>
      </c>
      <c r="F390" s="75"/>
      <c r="I390" s="27">
        <f>E390/1.18</f>
        <v>62563.059588441443</v>
      </c>
      <c r="J390" s="27">
        <f>SUM(I6:I390)</f>
        <v>286725.37005122442</v>
      </c>
      <c r="K390" s="27">
        <f>J390*1.01330668353499*1.18</f>
        <v>342838.0658980998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73824.410314360895</v>
      </c>
      <c r="F391" s="49" t="s">
        <v>731</v>
      </c>
      <c r="I391" s="27">
        <f>E6+E197+E232+E266+E338+E355+E386+E388+E390</f>
        <v>338335.93666044483</v>
      </c>
      <c r="J391" s="27">
        <f>I391-K391</f>
        <v>-827.83957827690756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2017-05-15T09:07:11Z</dcterms:modified>
</cp:coreProperties>
</file>